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<sst xmlns="http://schemas.openxmlformats.org/spreadsheetml/2006/main" count="39" uniqueCount="21">
  <si>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x</t>
  </si>
  <si>
    <t>y</t>
  </si>
  <si>
    <t>Y</t>
  </si>
  <si>
    <t>X</t>
  </si>
  <si>
    <t>Z</t>
  </si>
  <si>
    <t>z</t>
  </si>
  <si>
    <t>Xr</t>
  </si>
  <si>
    <t>Yr</t>
  </si>
  <si>
    <t>Zr</t>
  </si>
  <si>
    <t>Fx</t>
  </si>
  <si>
    <t>Fy</t>
  </si>
  <si>
    <t>Fz</t>
  </si>
  <si>
    <t>L</t>
  </si>
  <si>
    <t>a</t>
  </si>
  <si>
    <t>b</t>
  </si>
  <si>
    <t>e</t>
  </si>
  <si>
    <t>k</t>
  </si>
  <si>
    <t>xr</t>
  </si>
  <si>
    <t>yr</t>
  </si>
  <si>
    <t>zr</t>
  </si>
  <si>
    <t>xyY - Lab Conversions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</si>
</sst>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3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166" fontId="4" fillId="2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workbookViewId="0" topLeftCell="A1">
      <selection activeCell="G32" sqref="G32"/>
    </sheetView>
  </sheetViews>
  <sheetFormatPr defaultColWidth="9.140625" defaultRowHeight="12.75"/>
  <sheetData>
    <row r="1" spans="1:8" ht="18">
      <c r="A1" s="15" t="s">
        <v>20</v>
      </c>
      <c r="B1" s="15"/>
      <c r="C1" s="15"/>
      <c r="D1" s="15"/>
      <c r="E1" s="15"/>
      <c r="F1" s="15"/>
      <c r="G1" s="15"/>
      <c r="H1" s="15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8"/>
      <c r="B3" s="10" t="s">
        <v>0</v>
      </c>
      <c r="C3" s="14">
        <v>0.64</v>
      </c>
      <c r="D3" s="7"/>
      <c r="E3" s="12" t="s">
        <v>12</v>
      </c>
      <c r="F3" s="16">
        <f>116*O22-16</f>
        <v>53.23288178584245</v>
      </c>
      <c r="G3" s="7"/>
      <c r="H3" s="7"/>
    </row>
    <row r="4" spans="1:8" ht="12.75">
      <c r="A4" s="7"/>
      <c r="B4" s="10"/>
      <c r="C4" s="9"/>
      <c r="D4" s="7"/>
      <c r="E4" s="10"/>
      <c r="F4" s="9"/>
      <c r="G4" s="7"/>
      <c r="H4" s="7"/>
    </row>
    <row r="5" spans="1:8" ht="12.75">
      <c r="A5" s="7"/>
      <c r="B5" s="10" t="s">
        <v>1</v>
      </c>
      <c r="C5" s="14">
        <v>0.33</v>
      </c>
      <c r="D5" s="7"/>
      <c r="E5" s="12" t="s">
        <v>13</v>
      </c>
      <c r="F5" s="16">
        <f>500*(N22-O22)</f>
        <v>80.08467539985304</v>
      </c>
      <c r="G5" s="7"/>
      <c r="H5" s="7"/>
    </row>
    <row r="6" spans="1:8" ht="12.75">
      <c r="A6" s="7"/>
      <c r="B6" s="10"/>
      <c r="C6" s="10"/>
      <c r="D6" s="7"/>
      <c r="E6" s="12"/>
      <c r="F6" s="9"/>
      <c r="G6" s="7"/>
      <c r="H6" s="7"/>
    </row>
    <row r="7" spans="1:8" ht="12.75">
      <c r="A7" s="7"/>
      <c r="B7" s="10" t="s">
        <v>2</v>
      </c>
      <c r="C7" s="14">
        <v>0.2126</v>
      </c>
      <c r="D7" s="7"/>
      <c r="E7" s="12" t="s">
        <v>14</v>
      </c>
      <c r="F7" s="16">
        <f>200*(O22-P22)</f>
        <v>67.1991899852208</v>
      </c>
      <c r="G7" s="7"/>
      <c r="H7" s="7"/>
    </row>
    <row r="8" spans="1:8" ht="12.75">
      <c r="A8" s="7"/>
      <c r="B8" s="7"/>
      <c r="C8" s="8"/>
      <c r="D8" s="7"/>
      <c r="E8" s="13"/>
      <c r="F8" s="7"/>
      <c r="G8" s="7"/>
      <c r="H8" s="7"/>
    </row>
    <row r="9" spans="1:8" ht="12.75">
      <c r="A9" s="7"/>
      <c r="B9" s="7"/>
      <c r="C9" s="8"/>
      <c r="D9" s="7"/>
      <c r="E9" s="13"/>
      <c r="F9" s="7"/>
      <c r="G9" s="7"/>
      <c r="H9" s="7"/>
    </row>
    <row r="10" spans="1:8" ht="12.75">
      <c r="A10" s="7"/>
      <c r="B10" s="10" t="s">
        <v>12</v>
      </c>
      <c r="C10" s="14">
        <v>57.762</v>
      </c>
      <c r="D10" s="7"/>
      <c r="E10" s="12" t="s">
        <v>0</v>
      </c>
      <c r="F10" s="16">
        <f>P25/(P25+Q25+R25)</f>
        <v>0.6271845740108225</v>
      </c>
      <c r="G10" s="7"/>
      <c r="H10" s="7"/>
    </row>
    <row r="11" spans="1:8" ht="12.75">
      <c r="A11" s="7"/>
      <c r="B11" s="10"/>
      <c r="C11" s="10"/>
      <c r="D11" s="7"/>
      <c r="E11" s="12"/>
      <c r="F11" s="9"/>
      <c r="G11" s="7"/>
      <c r="H11" s="7"/>
    </row>
    <row r="12" spans="1:8" ht="12.75">
      <c r="A12" s="7"/>
      <c r="B12" s="10" t="s">
        <v>13</v>
      </c>
      <c r="C12" s="14">
        <v>71.919</v>
      </c>
      <c r="D12" s="7"/>
      <c r="E12" s="12" t="s">
        <v>1</v>
      </c>
      <c r="F12" s="16">
        <f>Q25/(P25+Q25+R25)</f>
        <v>0.35791020319628497</v>
      </c>
      <c r="G12" s="7"/>
      <c r="H12" s="7"/>
    </row>
    <row r="13" spans="1:8" ht="12.75">
      <c r="A13" s="7"/>
      <c r="B13" s="10"/>
      <c r="C13" s="9"/>
      <c r="D13" s="7"/>
      <c r="E13" s="12"/>
      <c r="F13" s="9"/>
      <c r="G13" s="7"/>
      <c r="H13" s="7"/>
    </row>
    <row r="14" spans="1:8" ht="12.75">
      <c r="A14" s="7"/>
      <c r="B14" s="10" t="s">
        <v>14</v>
      </c>
      <c r="C14" s="14">
        <v>84.33</v>
      </c>
      <c r="D14" s="7"/>
      <c r="E14" s="12" t="s">
        <v>2</v>
      </c>
      <c r="F14" s="16">
        <f>Q25</f>
        <v>0.2571130283418806</v>
      </c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20" ht="12.75" hidden="1"/>
    <row r="21" spans="2:19" ht="12.75" hidden="1">
      <c r="B21" s="2"/>
      <c r="C21" s="2"/>
      <c r="D21" s="2"/>
      <c r="E21" s="2" t="s">
        <v>3</v>
      </c>
      <c r="F21" s="2" t="s">
        <v>2</v>
      </c>
      <c r="G21" s="2" t="s">
        <v>4</v>
      </c>
      <c r="H21" s="2" t="s">
        <v>0</v>
      </c>
      <c r="I21" s="2" t="s">
        <v>1</v>
      </c>
      <c r="J21" s="2" t="s">
        <v>5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10</v>
      </c>
      <c r="P21" s="2" t="s">
        <v>11</v>
      </c>
      <c r="Q21" s="2"/>
      <c r="R21" s="2"/>
      <c r="S21" s="2"/>
    </row>
    <row r="22" spans="1:16" ht="12.75" hidden="1">
      <c r="A22" s="1"/>
      <c r="E22" s="4">
        <f>(C3*C7)/C5</f>
        <v>0.4123151515151515</v>
      </c>
      <c r="F22" s="4">
        <f>C7</f>
        <v>0.2126</v>
      </c>
      <c r="G22" s="4">
        <f>(1-C3-C5)*C7/C5</f>
        <v>0.019327272727272707</v>
      </c>
      <c r="H22" s="4">
        <f>E22/K22</f>
        <v>0.4338058955822986</v>
      </c>
      <c r="I22" s="4">
        <f>F22/L22</f>
        <v>0.2126</v>
      </c>
      <c r="J22" s="4">
        <f>G22/M22</f>
        <v>0.017746747403515607</v>
      </c>
      <c r="K22" s="5">
        <v>0.95046</v>
      </c>
      <c r="L22" s="5">
        <v>1</v>
      </c>
      <c r="M22" s="5">
        <v>1.08906</v>
      </c>
      <c r="N22" s="4">
        <f>IF(H22&gt;0.008856,H22^(1/3),((903.3*H22)+16)/116)</f>
        <v>0.7570045386086928</v>
      </c>
      <c r="O22" s="4">
        <f>IF(I22&gt;0.008856,I22^(1/3),((903.3*I22)+16)/116)</f>
        <v>0.5968351878089867</v>
      </c>
      <c r="P22" s="4">
        <f>IF(J22&gt;0.008856,J22^(1/3),((903.3*J22)+16)/116)</f>
        <v>0.2608392378828827</v>
      </c>
    </row>
    <row r="23" ht="12.75" hidden="1"/>
    <row r="24" spans="4:23" ht="12.75" hidden="1">
      <c r="D24" s="2"/>
      <c r="E24" s="2" t="s">
        <v>9</v>
      </c>
      <c r="F24" s="2" t="s">
        <v>10</v>
      </c>
      <c r="G24" s="2" t="s">
        <v>11</v>
      </c>
      <c r="H24" s="2" t="s">
        <v>15</v>
      </c>
      <c r="I24" s="2" t="s">
        <v>16</v>
      </c>
      <c r="J24" s="2" t="s">
        <v>17</v>
      </c>
      <c r="K24" s="2" t="s">
        <v>18</v>
      </c>
      <c r="L24" s="2" t="s">
        <v>19</v>
      </c>
      <c r="M24" s="2" t="s">
        <v>6</v>
      </c>
      <c r="N24" s="2" t="s">
        <v>7</v>
      </c>
      <c r="O24" s="2" t="s">
        <v>8</v>
      </c>
      <c r="P24" s="2" t="s">
        <v>3</v>
      </c>
      <c r="Q24" s="2" t="s">
        <v>2</v>
      </c>
      <c r="R24" s="2" t="s">
        <v>4</v>
      </c>
      <c r="U24" s="2"/>
      <c r="V24" s="2"/>
      <c r="W24" s="2"/>
    </row>
    <row r="25" spans="5:18" ht="12.75" hidden="1">
      <c r="E25">
        <f>(C12/500)+F25</f>
        <v>0.7797173103448276</v>
      </c>
      <c r="F25" s="11">
        <f>(C10+16)/116</f>
        <v>0.6358793103448276</v>
      </c>
      <c r="G25">
        <f>F25-(C14/200)</f>
        <v>0.21422931034482762</v>
      </c>
      <c r="H25">
        <v>0.008856</v>
      </c>
      <c r="I25">
        <v>903.3</v>
      </c>
      <c r="J25">
        <f>IF((E25)^3&gt;H25,E25^3,(116*E25-16)/I25)</f>
        <v>0.47403622181624094</v>
      </c>
      <c r="K25">
        <f>IF(C10&gt;I25*H25,((C10+16)/116)^3,C10/I25)</f>
        <v>0.2571130283418806</v>
      </c>
      <c r="L25">
        <f>IF(G25^3&gt;H25,G25^3,(116*G25-16)/I25)</f>
        <v>0.009831882260149442</v>
      </c>
      <c r="M25">
        <v>0.95046</v>
      </c>
      <c r="N25" s="11">
        <v>1</v>
      </c>
      <c r="O25">
        <v>1.08906</v>
      </c>
      <c r="P25">
        <f>J25*M25</f>
        <v>0.45055246738746435</v>
      </c>
      <c r="Q25">
        <f>K25*N25</f>
        <v>0.2571130283418806</v>
      </c>
      <c r="R25">
        <f>L25*O25</f>
        <v>0.010707509694238351</v>
      </c>
    </row>
    <row r="26" ht="12.75" hidden="1"/>
    <row r="27" ht="12.75" hidden="1"/>
    <row r="46" spans="9:10" ht="12.75">
      <c r="I46" s="1"/>
      <c r="J46" s="1"/>
    </row>
    <row r="47" spans="9:13" ht="12.75">
      <c r="I47" s="1"/>
      <c r="J47" s="1"/>
      <c r="K47" s="2"/>
      <c r="L47" s="2"/>
      <c r="M47" s="2"/>
    </row>
    <row r="48" spans="9:13" ht="12.75">
      <c r="I48" s="1"/>
      <c r="J48" s="1"/>
      <c r="K48" s="3"/>
      <c r="L48" s="3"/>
      <c r="M48" s="3"/>
    </row>
    <row r="49" spans="9:13" ht="12.75">
      <c r="I49" s="1"/>
      <c r="J49" s="1"/>
      <c r="K49" s="3"/>
      <c r="L49" s="3"/>
      <c r="M49" s="3"/>
    </row>
    <row r="50" spans="9:13" ht="12.75">
      <c r="I50" s="1"/>
      <c r="J50" s="1"/>
      <c r="K50" s="3"/>
      <c r="L50" s="3"/>
      <c r="M50" s="3"/>
    </row>
    <row r="51" spans="10:13" ht="12.75">
      <c r="J51" s="1"/>
      <c r="K51" s="3"/>
      <c r="L51" s="3"/>
      <c r="M51" s="3"/>
    </row>
    <row r="52" spans="10:13" ht="12.75">
      <c r="J52" s="1"/>
      <c r="K52" s="3"/>
      <c r="L52" s="3"/>
      <c r="M52" s="3"/>
    </row>
    <row r="53" spans="10:13" ht="12.75">
      <c r="J53" s="1"/>
      <c r="K53" s="3"/>
      <c r="L53" s="3"/>
      <c r="M53" s="3"/>
    </row>
    <row r="54" spans="10:13" ht="12.75">
      <c r="J54" s="1"/>
      <c r="M54" s="6"/>
    </row>
    <row r="56" ht="12.75">
      <c r="J56" s="1"/>
    </row>
    <row r="57" spans="10:13" ht="12.75">
      <c r="J57" s="1"/>
      <c r="K57" s="2"/>
      <c r="L57" s="2"/>
      <c r="M57" s="2"/>
    </row>
    <row r="58" spans="10:13" ht="12.75">
      <c r="J58" s="1"/>
      <c r="K58" s="3"/>
      <c r="L58" s="3"/>
      <c r="M58" s="3"/>
    </row>
    <row r="59" spans="10:13" ht="12.75">
      <c r="J59" s="1"/>
      <c r="K59" s="3"/>
      <c r="L59" s="3"/>
      <c r="M59" s="3"/>
    </row>
    <row r="60" spans="10:13" ht="12.75">
      <c r="J60" s="1"/>
      <c r="K60" s="3"/>
      <c r="L60" s="3"/>
      <c r="M60" s="3"/>
    </row>
    <row r="61" spans="10:13" ht="12.75">
      <c r="J61" s="1"/>
      <c r="M61" s="3"/>
    </row>
    <row r="62" spans="10:13" ht="12.75">
      <c r="J62" s="1"/>
      <c r="M62" s="3"/>
    </row>
    <row r="63" spans="10:13" ht="12.75">
      <c r="J63" s="1"/>
      <c r="M63" s="3"/>
    </row>
    <row r="64" spans="10:13" ht="12.75">
      <c r="J64" s="1"/>
      <c r="M64" s="6"/>
    </row>
    <row r="66" ht="12.75">
      <c r="J66" s="1"/>
    </row>
    <row r="67" spans="10:13" ht="12.75">
      <c r="J67" s="1"/>
      <c r="K67" s="2"/>
      <c r="L67" s="2"/>
      <c r="M67" s="2"/>
    </row>
    <row r="68" spans="10:13" ht="12.75">
      <c r="J68" s="1"/>
      <c r="K68" s="3"/>
      <c r="L68" s="3"/>
      <c r="M68" s="3"/>
    </row>
    <row r="69" spans="10:13" ht="12.75">
      <c r="J69" s="1"/>
      <c r="K69" s="3"/>
      <c r="L69" s="3"/>
      <c r="M69" s="3"/>
    </row>
    <row r="70" spans="10:13" ht="12.75">
      <c r="J70" s="1"/>
      <c r="K70" s="3"/>
      <c r="L70" s="3"/>
      <c r="M70" s="3"/>
    </row>
    <row r="71" spans="10:13" ht="12.75">
      <c r="J71" s="1"/>
      <c r="M71" s="3"/>
    </row>
    <row r="72" spans="10:13" ht="12.75">
      <c r="J72" s="1"/>
      <c r="M72" s="3"/>
    </row>
    <row r="73" spans="10:13" ht="12.75">
      <c r="J73" s="1"/>
      <c r="M73" s="3"/>
    </row>
    <row r="74" spans="10:13" ht="12.75">
      <c r="J74" s="1"/>
      <c r="M74" s="6"/>
    </row>
    <row r="76" ht="12.75">
      <c r="J76" s="1"/>
    </row>
    <row r="77" spans="11:13" ht="12.75">
      <c r="K77" s="2"/>
      <c r="L77" s="2"/>
      <c r="M77" s="2"/>
    </row>
    <row r="78" spans="10:13" ht="12.75">
      <c r="J78" s="1"/>
      <c r="K78" s="3"/>
      <c r="L78" s="3"/>
      <c r="M78" s="3"/>
    </row>
    <row r="79" spans="10:13" ht="12.75">
      <c r="J79" s="1"/>
      <c r="K79" s="3"/>
      <c r="L79" s="3"/>
      <c r="M79" s="3"/>
    </row>
    <row r="80" spans="10:13" ht="12.75">
      <c r="J80" s="1"/>
      <c r="K80" s="3"/>
      <c r="L80" s="3"/>
      <c r="M80" s="3"/>
    </row>
    <row r="81" spans="10:13" ht="12.75">
      <c r="J81" s="1"/>
      <c r="M81" s="3"/>
    </row>
    <row r="82" spans="10:13" ht="12.75">
      <c r="J82" s="1"/>
      <c r="M82" s="3"/>
    </row>
    <row r="83" spans="10:13" ht="12.75">
      <c r="J83" s="1"/>
      <c r="M83" s="3"/>
    </row>
    <row r="84" spans="10:13" ht="12.75">
      <c r="J84" s="1"/>
      <c r="K84" s="3"/>
      <c r="L84" s="3"/>
      <c r="M84" s="3"/>
    </row>
  </sheetData>
  <sheetProtection password="DFDF" sheet="1" objects="1" scenarios="1"/>
  <mergeCells count="1">
    <mergeCell ref="A1:H1"/>
  </mergeCells>
  <dataValidations count="1">
    <dataValidation type="list" allowBlank="1" showInputMessage="1" showErrorMessage="1" sqref="A4:A12">
      <formula1>$I$46:$I$50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huffman_t</dc:creator>
  <cp:keywords/>
  <dc:description/>
  <cp:lastModifiedBy>Owner</cp:lastModifiedBy>
  <dcterms:created xsi:type="dcterms:W3CDTF">2009-07-23T05:08:44Z</dcterms:created>
  <dcterms:modified xsi:type="dcterms:W3CDTF">2009-09-04T02:38:37Z</dcterms:modified>
  <cp:category/>
  <cp:version/>
  <cp:contentType/>
  <cp:contentStatus/>
</cp:coreProperties>
</file>